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815" activeTab="0"/>
  </bookViews>
  <sheets>
    <sheet name="Bar Report" sheetId="1" r:id="rId1"/>
    <sheet name="Sources &amp; Uses" sheetId="2" r:id="rId2"/>
  </sheets>
  <definedNames>
    <definedName name="_xlnm.Print_Area" localSheetId="0">'Bar Report'!$A$1:$M$36</definedName>
    <definedName name="_xlnm.Print_Area" localSheetId="1">'Sources &amp; Uses'!$A$1:$F$68</definedName>
    <definedName name="Print_Area_MI">'Bar Report'!#REF!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<sst xmlns="http://schemas.openxmlformats.org/spreadsheetml/2006/main" count="173" uniqueCount="76">
  <si>
    <t>OTTAWA CURLING CLUB</t>
  </si>
  <si>
    <t>BAR REPORT</t>
  </si>
  <si>
    <t>THIS</t>
  </si>
  <si>
    <t>TOTALS</t>
  </si>
  <si>
    <t xml:space="preserve">TOTALS </t>
  </si>
  <si>
    <t>LIQUOR</t>
  </si>
  <si>
    <t>WINE</t>
  </si>
  <si>
    <t>BEER</t>
  </si>
  <si>
    <t>DRAFT</t>
  </si>
  <si>
    <t>SUNDRIES</t>
  </si>
  <si>
    <t>MONTH</t>
  </si>
  <si>
    <t>THIS YEAR</t>
  </si>
  <si>
    <t>LAST YEAR</t>
  </si>
  <si>
    <t>-</t>
  </si>
  <si>
    <t>SALES</t>
  </si>
  <si>
    <t>INVENTORY</t>
  </si>
  <si>
    <t>ADDITONS TO INVENTORY</t>
  </si>
  <si>
    <t>COST OF GOODS SOLD</t>
  </si>
  <si>
    <t>GROSS PROFIT</t>
  </si>
  <si>
    <t>PERCENTAGE</t>
  </si>
  <si>
    <t>EXPENSES</t>
  </si>
  <si>
    <t>BAR SUPPLIES</t>
  </si>
  <si>
    <t>LIQUOR TRANSPORT</t>
  </si>
  <si>
    <t>NET BOTTLE/KEG DEPOSIT</t>
  </si>
  <si>
    <t>TOTAL BAR EXPENSES</t>
  </si>
  <si>
    <t>NET PROFIT(LOSS) FROM BAR OPERATIONS</t>
  </si>
  <si>
    <t>=</t>
  </si>
  <si>
    <t>SOURCES AND USES OF FUNDS</t>
  </si>
  <si>
    <t>TO DATE</t>
  </si>
  <si>
    <t>CASH FLOW OPERATIONS:</t>
  </si>
  <si>
    <t>PLUS:  DEPRECIATION</t>
  </si>
  <si>
    <t>OTHER REVENUE:</t>
  </si>
  <si>
    <t>ICE AREA SIGNAGE:</t>
  </si>
  <si>
    <t xml:space="preserve">     99/00 RESERVE</t>
  </si>
  <si>
    <t xml:space="preserve">     00/01 RESERVE</t>
  </si>
  <si>
    <t>GOLF BOOKS</t>
  </si>
  <si>
    <t>TOTAL CASH FLOW</t>
  </si>
  <si>
    <t>OTHER EXPENSES FROM RESERVE:</t>
  </si>
  <si>
    <t>CASH FLOW SURPLUS</t>
  </si>
  <si>
    <t>LONG TERM FINANCING ACTIVITIES:</t>
  </si>
  <si>
    <t>INCREASE IN DEBT</t>
  </si>
  <si>
    <t>PRINCIPLE REPAYMENT</t>
  </si>
  <si>
    <t>NET EXTERNAL FUNDS</t>
  </si>
  <si>
    <t>NET IMPACT ON CASH POSITION</t>
  </si>
  <si>
    <t>`</t>
  </si>
  <si>
    <t>DAILY DRAW</t>
  </si>
  <si>
    <t>NET ORDINARY INCOME</t>
  </si>
  <si>
    <t>CAPITAL ACQUISITIONS/EXPENDITURES:</t>
  </si>
  <si>
    <t>OFFICE RENOVATION</t>
  </si>
  <si>
    <t>WASHROOM RENOVATION</t>
  </si>
  <si>
    <t>HALLWAY</t>
  </si>
  <si>
    <t>FRONT ENTRANCE</t>
  </si>
  <si>
    <t>LOUNGE CHAIRS</t>
  </si>
  <si>
    <t>BOARDROOM</t>
  </si>
  <si>
    <t>ICE AREA LIGHTING</t>
  </si>
  <si>
    <t>OFFICE FURNITURE</t>
  </si>
  <si>
    <t>APARTMENT CARPETING</t>
  </si>
  <si>
    <t xml:space="preserve">     97/98 SPONSORSHIP</t>
  </si>
  <si>
    <t xml:space="preserve">     98/99 SPONSORSHIP</t>
  </si>
  <si>
    <t>CIGS</t>
  </si>
  <si>
    <t>MERCH</t>
  </si>
  <si>
    <t>CEA</t>
  </si>
  <si>
    <t>CEA (Special)</t>
  </si>
  <si>
    <t>VCR</t>
  </si>
  <si>
    <t>ICE KING</t>
  </si>
  <si>
    <t>COMPUTER</t>
  </si>
  <si>
    <t>INFRARED SENSORS</t>
  </si>
  <si>
    <t>- 31 Jan 99</t>
  </si>
  <si>
    <t>ON-ICE CAMERAS</t>
  </si>
  <si>
    <t>LOUNGE CARPETING</t>
  </si>
  <si>
    <t>LOUNGE RENOVATIONS</t>
  </si>
  <si>
    <t>FEBRUARY 1999</t>
  </si>
  <si>
    <t>- 4 Mar 99</t>
  </si>
  <si>
    <t xml:space="preserve"> CURLING CLUB</t>
  </si>
  <si>
    <t xml:space="preserve">FEBRUARY </t>
  </si>
  <si>
    <t>BAR STAFF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</si>
</sst>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1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  <xf numFmtId="39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 horizontal="fill"/>
      <protection/>
    </xf>
    <xf numFmtId="37" fontId="5" fillId="0" borderId="0" xfId="0" applyFont="1" applyAlignment="1">
      <alignment vertical="center"/>
    </xf>
    <xf numFmtId="9" fontId="7" fillId="0" borderId="0" xfId="0" applyNumberFormat="1" applyFont="1" applyBorder="1" applyAlignment="1" applyProtection="1">
      <alignment vertical="center"/>
      <protection/>
    </xf>
    <xf numFmtId="37" fontId="7" fillId="0" borderId="1" xfId="0" applyFont="1" applyBorder="1" applyAlignment="1">
      <alignment/>
    </xf>
    <xf numFmtId="37" fontId="7" fillId="0" borderId="2" xfId="0" applyFont="1" applyBorder="1" applyAlignment="1">
      <alignment/>
    </xf>
    <xf numFmtId="37" fontId="7" fillId="0" borderId="3" xfId="0" applyFont="1" applyBorder="1" applyAlignment="1">
      <alignment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7" fillId="0" borderId="5" xfId="0" applyFont="1" applyBorder="1" applyAlignment="1">
      <alignment/>
    </xf>
    <xf numFmtId="37" fontId="7" fillId="0" borderId="4" xfId="0" applyFont="1" applyBorder="1" applyAlignment="1">
      <alignment horizontal="right"/>
    </xf>
    <xf numFmtId="37" fontId="7" fillId="0" borderId="0" xfId="0" applyFont="1" applyBorder="1" applyAlignment="1" applyProtection="1">
      <alignment horizontal="right"/>
      <protection/>
    </xf>
    <xf numFmtId="37" fontId="7" fillId="0" borderId="5" xfId="0" applyFont="1" applyBorder="1" applyAlignment="1" applyProtection="1" quotePrefix="1">
      <alignment horizontal="right"/>
      <protection/>
    </xf>
    <xf numFmtId="37" fontId="7" fillId="0" borderId="4" xfId="0" applyFont="1" applyBorder="1" applyAlignment="1" applyProtection="1">
      <alignment horizontal="right"/>
      <protection/>
    </xf>
    <xf numFmtId="37" fontId="7" fillId="0" borderId="0" xfId="0" applyFont="1" applyBorder="1" applyAlignment="1" applyProtection="1">
      <alignment horizontal="fill"/>
      <protection/>
    </xf>
    <xf numFmtId="37" fontId="7" fillId="0" borderId="4" xfId="0" applyFont="1" applyBorder="1" applyAlignment="1" applyProtection="1">
      <alignment horizontal="left"/>
      <protection/>
    </xf>
    <xf numFmtId="37" fontId="7" fillId="0" borderId="4" xfId="0" applyFont="1" applyBorder="1" applyAlignment="1">
      <alignment/>
    </xf>
    <xf numFmtId="37" fontId="7" fillId="0" borderId="0" xfId="0" applyFont="1" applyBorder="1" applyAlignment="1" quotePrefix="1">
      <alignment horizontal="left"/>
    </xf>
    <xf numFmtId="37" fontId="7" fillId="0" borderId="4" xfId="0" applyFont="1" applyBorder="1" applyAlignment="1" applyProtection="1" quotePrefix="1">
      <alignment horizontal="left"/>
      <protection/>
    </xf>
    <xf numFmtId="37" fontId="7" fillId="0" borderId="4" xfId="0" applyFont="1" applyBorder="1" applyAlignment="1" applyProtection="1">
      <alignment horizontal="left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Border="1" applyAlignment="1">
      <alignment horizontal="center"/>
    </xf>
    <xf numFmtId="37" fontId="8" fillId="0" borderId="4" xfId="0" applyFont="1" applyBorder="1" applyAlignment="1">
      <alignment/>
    </xf>
    <xf numFmtId="37" fontId="8" fillId="0" borderId="0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3" fontId="7" fillId="0" borderId="0" xfId="0" applyNumberFormat="1" applyFont="1" applyBorder="1" applyAlignment="1" applyProtection="1">
      <alignment/>
      <protection/>
    </xf>
    <xf numFmtId="37" fontId="7" fillId="0" borderId="6" xfId="0" applyFont="1" applyBorder="1" applyAlignment="1" applyProtection="1">
      <alignment/>
      <protection/>
    </xf>
    <xf numFmtId="37" fontId="7" fillId="0" borderId="6" xfId="0" applyFont="1" applyBorder="1" applyAlignment="1">
      <alignment/>
    </xf>
    <xf numFmtId="37" fontId="7" fillId="0" borderId="2" xfId="0" applyFont="1" applyBorder="1" applyAlignment="1" quotePrefix="1">
      <alignment horizontal="center"/>
    </xf>
    <xf numFmtId="37" fontId="7" fillId="0" borderId="0" xfId="0" applyFont="1" applyBorder="1" applyAlignment="1" quotePrefix="1">
      <alignment horizontal="center"/>
    </xf>
    <xf numFmtId="37" fontId="5" fillId="0" borderId="7" xfId="0" applyFont="1" applyBorder="1" applyAlignment="1">
      <alignment/>
    </xf>
    <xf numFmtId="37" fontId="7" fillId="0" borderId="8" xfId="0" applyFont="1" applyBorder="1" applyAlignment="1">
      <alignment horizontal="left"/>
    </xf>
    <xf numFmtId="17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9" fillId="0" borderId="9" xfId="0" applyNumberFormat="1" applyFont="1" applyBorder="1" applyAlignment="1">
      <alignment/>
    </xf>
    <xf numFmtId="172" fontId="9" fillId="0" borderId="9" xfId="0" applyNumberFormat="1" applyFont="1" applyBorder="1" applyAlignment="1">
      <alignment horizontal="right"/>
    </xf>
    <xf numFmtId="172" fontId="9" fillId="0" borderId="0" xfId="0" applyNumberFormat="1" applyFont="1" applyAlignment="1" quotePrefix="1">
      <alignment horizontal="left"/>
    </xf>
    <xf numFmtId="172" fontId="9" fillId="0" borderId="9" xfId="0" applyNumberFormat="1" applyFont="1" applyBorder="1" applyAlignment="1">
      <alignment/>
    </xf>
    <xf numFmtId="37" fontId="10" fillId="0" borderId="0" xfId="0" applyFont="1" applyAlignment="1">
      <alignment/>
    </xf>
    <xf numFmtId="37" fontId="9" fillId="0" borderId="0" xfId="0" applyFont="1" applyAlignment="1" applyProtection="1" quotePrefix="1">
      <alignment horizontal="center"/>
      <protection/>
    </xf>
    <xf numFmtId="37" fontId="10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right"/>
      <protection/>
    </xf>
    <xf numFmtId="37" fontId="9" fillId="0" borderId="0" xfId="0" applyFont="1" applyAlignment="1">
      <alignment horizontal="right"/>
    </xf>
    <xf numFmtId="37" fontId="9" fillId="0" borderId="0" xfId="0" applyFont="1" applyAlignment="1" quotePrefix="1">
      <alignment horizontal="right"/>
    </xf>
    <xf numFmtId="37" fontId="10" fillId="0" borderId="0" xfId="0" applyFont="1" applyAlignment="1" applyProtection="1">
      <alignment horizontal="fill"/>
      <protection/>
    </xf>
    <xf numFmtId="37" fontId="10" fillId="0" borderId="0" xfId="0" applyFont="1" applyAlignment="1" quotePrefix="1">
      <alignment horizontal="fill"/>
    </xf>
    <xf numFmtId="37" fontId="9" fillId="0" borderId="0" xfId="0" applyFont="1" applyAlignment="1" applyProtection="1">
      <alignment horizontal="left"/>
      <protection/>
    </xf>
    <xf numFmtId="37" fontId="10" fillId="0" borderId="0" xfId="0" applyFont="1" applyAlignment="1" applyProtection="1" quotePrefix="1">
      <alignment horizontal="left"/>
      <protection/>
    </xf>
    <xf numFmtId="37" fontId="10" fillId="0" borderId="0" xfId="0" applyFont="1" applyAlignment="1" applyProtection="1">
      <alignment/>
      <protection/>
    </xf>
    <xf numFmtId="41" fontId="10" fillId="0" borderId="0" xfId="0" applyNumberFormat="1" applyFont="1" applyAlignment="1" applyProtection="1">
      <alignment horizontal="left"/>
      <protection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 quotePrefix="1">
      <alignment horizontal="left"/>
    </xf>
    <xf numFmtId="37" fontId="10" fillId="0" borderId="0" xfId="0" applyFont="1" applyAlignment="1">
      <alignment horizontal="left"/>
    </xf>
    <xf numFmtId="37" fontId="9" fillId="0" borderId="0" xfId="0" applyFont="1" applyAlignment="1" quotePrefix="1">
      <alignment horizontal="left"/>
    </xf>
    <xf numFmtId="37" fontId="10" fillId="0" borderId="0" xfId="0" applyFont="1" applyAlignment="1" quotePrefix="1">
      <alignment/>
    </xf>
    <xf numFmtId="172" fontId="10" fillId="0" borderId="0" xfId="0" applyNumberFormat="1" applyFont="1" applyAlignment="1" applyProtection="1">
      <alignment horizontal="center"/>
      <protection/>
    </xf>
    <xf numFmtId="172" fontId="10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 horizontal="fill"/>
      <protection/>
    </xf>
    <xf numFmtId="172" fontId="10" fillId="0" borderId="0" xfId="0" applyNumberFormat="1" applyFont="1" applyAlignment="1" applyProtection="1">
      <alignment horizontal="fill"/>
      <protection/>
    </xf>
    <xf numFmtId="172" fontId="10" fillId="0" borderId="0" xfId="0" applyNumberFormat="1" applyFont="1" applyAlignment="1" applyProtection="1">
      <alignment horizontal="left"/>
      <protection/>
    </xf>
    <xf numFmtId="9" fontId="10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 quotePrefix="1">
      <alignment horizontal="center"/>
      <protection/>
    </xf>
    <xf numFmtId="0" fontId="9" fillId="0" borderId="0" xfId="0" applyNumberFormat="1" applyFont="1" applyAlignment="1" applyProtection="1" quotePrefix="1">
      <alignment horizontal="center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fill"/>
      <protection/>
    </xf>
    <xf numFmtId="37" fontId="7" fillId="0" borderId="0" xfId="0" applyFont="1" applyAlignment="1">
      <alignment/>
    </xf>
    <xf numFmtId="9" fontId="7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 quotePrefix="1">
      <alignment horizontal="fill"/>
    </xf>
    <xf numFmtId="41" fontId="11" fillId="0" borderId="0" xfId="0" applyNumberFormat="1" applyFont="1" applyAlignment="1">
      <alignment/>
    </xf>
    <xf numFmtId="37" fontId="11" fillId="0" borderId="0" xfId="0" applyFont="1" applyAlignment="1">
      <alignment/>
    </xf>
    <xf numFmtId="172" fontId="6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37" fontId="5" fillId="0" borderId="0" xfId="0" applyFont="1" applyAlignment="1" quotePrefix="1">
      <alignment horizontal="left"/>
    </xf>
    <xf numFmtId="172" fontId="9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Border="1" applyAlignment="1">
      <alignment/>
    </xf>
    <xf numFmtId="9" fontId="5" fillId="0" borderId="0" xfId="0" applyNumberFormat="1" applyFon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7"/>
  <sheetViews>
    <sheetView tabSelected="1" zoomScale="75" zoomScaleNormal="75" workbookViewId="0" topLeftCell="A4">
      <selection activeCell="L10" sqref="L10"/>
    </sheetView>
  </sheetViews>
  <sheetFormatPr defaultColWidth="9.625" defaultRowHeight="12.75"/>
  <cols>
    <col min="1" max="1" width="16.50390625" style="1" customWidth="1"/>
    <col min="2" max="2" width="11.875" style="1" customWidth="1"/>
    <col min="3" max="3" width="12.50390625" style="1" customWidth="1"/>
    <col min="4" max="4" width="12.375" style="1" customWidth="1"/>
    <col min="5" max="5" width="12.125" style="1" customWidth="1"/>
    <col min="6" max="6" width="12.50390625" style="1" customWidth="1"/>
    <col min="7" max="7" width="10.875" style="1" customWidth="1"/>
    <col min="8" max="8" width="13.375" style="1" customWidth="1"/>
    <col min="9" max="9" width="8.625" style="1" customWidth="1"/>
    <col min="10" max="11" width="14.625" style="1" customWidth="1"/>
    <col min="12" max="12" width="15.875" style="1" customWidth="1"/>
    <col min="13" max="13" width="3.00390625" style="1" customWidth="1"/>
    <col min="14" max="14" width="12.625" style="1" customWidth="1"/>
    <col min="15" max="17" width="9.625" style="1" customWidth="1"/>
    <col min="18" max="18" width="11.625" style="1" customWidth="1"/>
    <col min="19" max="19" width="12.625" style="1" customWidth="1"/>
    <col min="20" max="20" width="10.625" style="1" customWidth="1"/>
    <col min="21" max="253" width="9.625" style="1" customWidth="1"/>
    <col min="254" max="16384" width="9.625" style="1" customWidth="1"/>
  </cols>
  <sheetData>
    <row r="1" spans="1:13" ht="19.5" customHeight="1" thickTop="1">
      <c r="A1" s="8"/>
      <c r="B1" s="9"/>
      <c r="C1" s="9"/>
      <c r="D1" s="36"/>
      <c r="E1" s="9"/>
      <c r="F1" s="34" t="s">
        <v>73</v>
      </c>
      <c r="G1" s="9"/>
      <c r="H1" s="9"/>
      <c r="I1" s="9"/>
      <c r="J1" s="9"/>
      <c r="K1" s="9"/>
      <c r="L1" s="9"/>
      <c r="M1" s="10"/>
    </row>
    <row r="2" spans="1:13" ht="19.5" customHeight="1">
      <c r="A2" s="21"/>
      <c r="B2" s="13"/>
      <c r="C2" s="13"/>
      <c r="E2" s="13"/>
      <c r="F2" s="35" t="s">
        <v>1</v>
      </c>
      <c r="G2" s="13"/>
      <c r="H2" s="13"/>
      <c r="I2" s="13"/>
      <c r="J2" s="13"/>
      <c r="K2" s="13"/>
      <c r="L2" s="13"/>
      <c r="M2" s="14"/>
    </row>
    <row r="3" spans="1:13" ht="19.5" customHeight="1">
      <c r="A3" s="21"/>
      <c r="B3" s="13"/>
      <c r="C3" s="13"/>
      <c r="E3" s="13"/>
      <c r="F3" s="35" t="s">
        <v>74</v>
      </c>
      <c r="G3" s="13"/>
      <c r="H3" s="13"/>
      <c r="I3" s="13"/>
      <c r="J3" s="13"/>
      <c r="K3" s="13"/>
      <c r="L3" s="13"/>
      <c r="M3" s="14"/>
    </row>
    <row r="4" spans="1:13" ht="15.75" customHeight="1">
      <c r="A4" s="2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</row>
    <row r="6" spans="1:13" ht="15.75" customHeight="1">
      <c r="A6" s="15"/>
      <c r="B6" s="16"/>
      <c r="C6" s="72"/>
      <c r="D6" s="72"/>
      <c r="E6" s="72"/>
      <c r="F6" s="72"/>
      <c r="G6" s="72"/>
      <c r="H6" s="72"/>
      <c r="I6" s="72"/>
      <c r="J6" s="72" t="s">
        <v>2</v>
      </c>
      <c r="K6" s="72" t="s">
        <v>3</v>
      </c>
      <c r="L6" s="73" t="s">
        <v>4</v>
      </c>
      <c r="M6" s="17"/>
    </row>
    <row r="7" spans="1:13" ht="15.75" customHeight="1">
      <c r="A7" s="18"/>
      <c r="B7" s="16"/>
      <c r="C7" s="72" t="s">
        <v>5</v>
      </c>
      <c r="D7" s="72" t="s">
        <v>6</v>
      </c>
      <c r="E7" s="72" t="s">
        <v>7</v>
      </c>
      <c r="F7" s="72" t="s">
        <v>8</v>
      </c>
      <c r="G7" s="72" t="s">
        <v>59</v>
      </c>
      <c r="H7" s="72" t="s">
        <v>9</v>
      </c>
      <c r="I7" s="72" t="s">
        <v>60</v>
      </c>
      <c r="J7" s="72" t="s">
        <v>10</v>
      </c>
      <c r="K7" s="72" t="s">
        <v>11</v>
      </c>
      <c r="L7" s="73" t="s">
        <v>12</v>
      </c>
      <c r="M7" s="17"/>
    </row>
    <row r="8" spans="1:13" ht="15.75" customHeight="1">
      <c r="A8" s="11"/>
      <c r="B8" s="12"/>
      <c r="C8" s="19" t="s">
        <v>13</v>
      </c>
      <c r="D8" s="19" t="s">
        <v>13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/>
      <c r="L8" s="19" t="s">
        <v>13</v>
      </c>
      <c r="M8" s="93"/>
    </row>
    <row r="9" spans="1:14" ht="15.75" customHeight="1">
      <c r="A9" s="20" t="s">
        <v>14</v>
      </c>
      <c r="B9" s="12"/>
      <c r="C9" s="12">
        <v>4550</v>
      </c>
      <c r="D9" s="12">
        <v>1402</v>
      </c>
      <c r="E9" s="12">
        <v>5925</v>
      </c>
      <c r="F9" s="12">
        <v>9235</v>
      </c>
      <c r="G9" s="12">
        <v>1957</v>
      </c>
      <c r="H9" s="12">
        <v>3563</v>
      </c>
      <c r="I9" s="12">
        <v>4559</v>
      </c>
      <c r="J9" s="12">
        <f>SUM(C9:I9)</f>
        <v>31191</v>
      </c>
      <c r="K9" s="12">
        <v>182479</v>
      </c>
      <c r="L9" s="75">
        <v>192345</v>
      </c>
      <c r="M9" s="93"/>
      <c r="N9" s="89"/>
    </row>
    <row r="10" spans="1:14" ht="15.75" customHeight="1">
      <c r="A10" s="11"/>
      <c r="B10" s="12"/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13</v>
      </c>
      <c r="K10" s="19"/>
      <c r="L10" s="76" t="s">
        <v>13</v>
      </c>
      <c r="M10" s="93"/>
      <c r="N10" s="90"/>
    </row>
    <row r="11" spans="1:14" ht="15.75" customHeight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77"/>
      <c r="M11" s="93"/>
      <c r="N11" s="91"/>
    </row>
    <row r="12" spans="1:14" ht="15.75" customHeight="1">
      <c r="A12" s="20" t="s">
        <v>15</v>
      </c>
      <c r="B12" s="22" t="s">
        <v>67</v>
      </c>
      <c r="C12" s="12">
        <v>2335</v>
      </c>
      <c r="D12" s="12">
        <v>166</v>
      </c>
      <c r="E12" s="12">
        <v>2547</v>
      </c>
      <c r="F12" s="12">
        <v>742</v>
      </c>
      <c r="G12" s="12">
        <v>609</v>
      </c>
      <c r="H12" s="12">
        <v>1051</v>
      </c>
      <c r="I12" s="12">
        <v>8000</v>
      </c>
      <c r="J12" s="12">
        <f>SUM(C12:I12)</f>
        <v>15450</v>
      </c>
      <c r="K12" s="12">
        <v>8262</v>
      </c>
      <c r="L12" s="75">
        <v>6019</v>
      </c>
      <c r="M12" s="93"/>
      <c r="N12" s="89"/>
    </row>
    <row r="13" spans="1:14" ht="15.75" customHeight="1">
      <c r="A13" s="20" t="s">
        <v>16</v>
      </c>
      <c r="B13" s="12"/>
      <c r="C13" s="12">
        <v>2919</v>
      </c>
      <c r="D13" s="12">
        <v>341</v>
      </c>
      <c r="E13" s="12">
        <v>2199</v>
      </c>
      <c r="F13" s="12">
        <v>3685</v>
      </c>
      <c r="G13" s="12">
        <v>1129</v>
      </c>
      <c r="H13" s="12">
        <v>1598</v>
      </c>
      <c r="I13" s="12">
        <v>329</v>
      </c>
      <c r="J13" s="12">
        <f>SUM(C13:I13)</f>
        <v>12200</v>
      </c>
      <c r="K13" s="12">
        <f>2360+3726+9344+14650+14296+11519</f>
        <v>55895</v>
      </c>
      <c r="L13" s="75">
        <v>75952</v>
      </c>
      <c r="M13" s="93"/>
      <c r="N13" s="89"/>
    </row>
    <row r="14" spans="1:14" ht="15.75" customHeight="1">
      <c r="A14" s="11"/>
      <c r="B14" s="12"/>
      <c r="C14" s="19" t="s">
        <v>13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13</v>
      </c>
      <c r="K14" s="19"/>
      <c r="L14" s="76" t="s">
        <v>13</v>
      </c>
      <c r="M14" s="93"/>
      <c r="N14" s="90"/>
    </row>
    <row r="15" spans="1:14" ht="15.75" customHeight="1">
      <c r="A15" s="11"/>
      <c r="B15" s="12"/>
      <c r="C15" s="12">
        <f>SUM(C12:C13)</f>
        <v>5254</v>
      </c>
      <c r="D15" s="12">
        <f>SUM(D12:D13)</f>
        <v>507</v>
      </c>
      <c r="E15" s="12">
        <f>SUM(E12:E14)</f>
        <v>4746</v>
      </c>
      <c r="F15" s="12">
        <f>SUM(F12:F13)</f>
        <v>4427</v>
      </c>
      <c r="G15" s="12">
        <f>SUM(G12:G13)</f>
        <v>1738</v>
      </c>
      <c r="H15" s="12">
        <f>SUM(H12:H13)</f>
        <v>2649</v>
      </c>
      <c r="I15" s="12">
        <f>SUM(I12:I14)</f>
        <v>8329</v>
      </c>
      <c r="J15" s="12">
        <f>SUM(J12:J13)</f>
        <v>27650</v>
      </c>
      <c r="K15" s="12">
        <f>SUM(K12:K13)</f>
        <v>64157</v>
      </c>
      <c r="L15" s="77">
        <f>SUM(L12:L13)</f>
        <v>81971</v>
      </c>
      <c r="M15" s="93"/>
      <c r="N15" s="91"/>
    </row>
    <row r="16" spans="1:14" ht="15.75" customHeight="1">
      <c r="A16" s="20" t="s">
        <v>15</v>
      </c>
      <c r="B16" s="22" t="s">
        <v>72</v>
      </c>
      <c r="C16" s="12">
        <v>3739</v>
      </c>
      <c r="D16" s="12">
        <v>253</v>
      </c>
      <c r="E16" s="12">
        <v>2383</v>
      </c>
      <c r="F16" s="12">
        <v>743</v>
      </c>
      <c r="G16" s="12">
        <v>687</v>
      </c>
      <c r="H16" s="12">
        <v>2041</v>
      </c>
      <c r="I16" s="12">
        <v>5000</v>
      </c>
      <c r="J16" s="12">
        <f>SUM(C16:I16)</f>
        <v>14846</v>
      </c>
      <c r="K16" s="12">
        <f>J16</f>
        <v>14846</v>
      </c>
      <c r="L16" s="75">
        <v>10229</v>
      </c>
      <c r="M16" s="93"/>
      <c r="N16" s="89"/>
    </row>
    <row r="17" spans="1:14" ht="15.75" customHeight="1">
      <c r="A17" s="11"/>
      <c r="B17" s="12"/>
      <c r="C17" s="19" t="s">
        <v>13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13</v>
      </c>
      <c r="K17" s="19"/>
      <c r="L17" s="76" t="s">
        <v>13</v>
      </c>
      <c r="M17" s="93"/>
      <c r="N17" s="90"/>
    </row>
    <row r="18" spans="1:14" ht="15.75" customHeight="1">
      <c r="A18" s="23" t="s">
        <v>17</v>
      </c>
      <c r="B18" s="12"/>
      <c r="C18" s="12">
        <f aca="true" t="shared" si="0" ref="C18:J18">SUM(C15-C16)</f>
        <v>1515</v>
      </c>
      <c r="D18" s="12">
        <f t="shared" si="0"/>
        <v>254</v>
      </c>
      <c r="E18" s="12">
        <f t="shared" si="0"/>
        <v>2363</v>
      </c>
      <c r="F18" s="12">
        <f t="shared" si="0"/>
        <v>3684</v>
      </c>
      <c r="G18" s="12">
        <f t="shared" si="0"/>
        <v>1051</v>
      </c>
      <c r="H18" s="12">
        <f t="shared" si="0"/>
        <v>608</v>
      </c>
      <c r="I18" s="12">
        <f t="shared" si="0"/>
        <v>3329</v>
      </c>
      <c r="J18" s="12">
        <f t="shared" si="0"/>
        <v>12804</v>
      </c>
      <c r="K18" s="12">
        <f>SUM(K15-K16)</f>
        <v>49311</v>
      </c>
      <c r="L18" s="77">
        <f>SUM(L15-L16)</f>
        <v>71742</v>
      </c>
      <c r="M18" s="93"/>
      <c r="N18" s="91"/>
    </row>
    <row r="19" spans="1:14" ht="15.75" customHeight="1">
      <c r="A19" s="11"/>
      <c r="B19" s="12"/>
      <c r="C19" s="19" t="s">
        <v>13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  <c r="L19" s="76" t="s">
        <v>13</v>
      </c>
      <c r="M19" s="93"/>
      <c r="N19" s="90"/>
    </row>
    <row r="20" spans="1:14" ht="15.75" customHeight="1">
      <c r="A20" s="20" t="s">
        <v>18</v>
      </c>
      <c r="B20" s="12"/>
      <c r="C20" s="12">
        <f aca="true" t="shared" si="1" ref="C20:H20">C9-C18</f>
        <v>3035</v>
      </c>
      <c r="D20" s="12">
        <f t="shared" si="1"/>
        <v>1148</v>
      </c>
      <c r="E20" s="12">
        <f t="shared" si="1"/>
        <v>3562</v>
      </c>
      <c r="F20" s="12">
        <f t="shared" si="1"/>
        <v>5551</v>
      </c>
      <c r="G20" s="12">
        <f t="shared" si="1"/>
        <v>906</v>
      </c>
      <c r="H20" s="12">
        <f t="shared" si="1"/>
        <v>2955</v>
      </c>
      <c r="I20" s="12">
        <f>SUM(I9-I18)</f>
        <v>1230</v>
      </c>
      <c r="J20" s="12">
        <f>J9-J18</f>
        <v>18387</v>
      </c>
      <c r="K20" s="12">
        <f>K9-K18</f>
        <v>133168</v>
      </c>
      <c r="L20" s="75">
        <f>L9-L18</f>
        <v>120603</v>
      </c>
      <c r="M20" s="93"/>
      <c r="N20" s="89"/>
    </row>
    <row r="21" spans="1:14" ht="15.75" customHeight="1">
      <c r="A21" s="11"/>
      <c r="B21" s="12"/>
      <c r="C21" s="19" t="s">
        <v>13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13</v>
      </c>
      <c r="K21" s="19" t="s">
        <v>13</v>
      </c>
      <c r="L21" s="76" t="s">
        <v>13</v>
      </c>
      <c r="M21" s="93"/>
      <c r="N21" s="90"/>
    </row>
    <row r="22" spans="1:14" s="6" customFormat="1" ht="24" customHeight="1">
      <c r="A22" s="24" t="s">
        <v>19</v>
      </c>
      <c r="B22" s="25"/>
      <c r="C22" s="7">
        <f aca="true" t="shared" si="2" ref="C22:H22">ROUND(C20/C9,2)</f>
        <v>0.67</v>
      </c>
      <c r="D22" s="7">
        <f t="shared" si="2"/>
        <v>0.82</v>
      </c>
      <c r="E22" s="7">
        <f t="shared" si="2"/>
        <v>0.6</v>
      </c>
      <c r="F22" s="7">
        <f t="shared" si="2"/>
        <v>0.6</v>
      </c>
      <c r="G22" s="7">
        <f t="shared" si="2"/>
        <v>0.46</v>
      </c>
      <c r="H22" s="7">
        <f t="shared" si="2"/>
        <v>0.83</v>
      </c>
      <c r="I22" s="7">
        <f>IF(I9=0,0,ROUND(I20/I9,2))</f>
        <v>0.27</v>
      </c>
      <c r="J22" s="7">
        <f>ROUND(J20/J9,2)</f>
        <v>0.59</v>
      </c>
      <c r="K22" s="7">
        <f>ROUND(K20/K9,2)</f>
        <v>0.73</v>
      </c>
      <c r="L22" s="78">
        <f>ROUND(L20/L9,2)</f>
        <v>0.63</v>
      </c>
      <c r="M22" s="93"/>
      <c r="N22" s="92"/>
    </row>
    <row r="23" spans="1:14" ht="15.75" customHeight="1">
      <c r="A23" s="21"/>
      <c r="B23" s="13"/>
      <c r="C23" s="13"/>
      <c r="D23" s="13"/>
      <c r="E23" s="13"/>
      <c r="F23" s="13"/>
      <c r="G23" s="26"/>
      <c r="H23" s="26"/>
      <c r="I23" s="26"/>
      <c r="J23" s="13"/>
      <c r="K23" s="13"/>
      <c r="L23" s="77"/>
      <c r="M23" s="93"/>
      <c r="N23" s="91"/>
    </row>
    <row r="24" spans="1:14" ht="15.75" customHeight="1">
      <c r="A24" s="27"/>
      <c r="B24" s="28"/>
      <c r="C24" s="28"/>
      <c r="D24" s="29" t="s">
        <v>20</v>
      </c>
      <c r="E24" s="28"/>
      <c r="F24" s="29" t="s">
        <v>75</v>
      </c>
      <c r="G24" s="28"/>
      <c r="H24" s="30"/>
      <c r="I24" s="12"/>
      <c r="J24" s="31">
        <v>2368</v>
      </c>
      <c r="K24" s="12">
        <v>16456</v>
      </c>
      <c r="L24" s="75">
        <v>17556</v>
      </c>
      <c r="M24" s="93"/>
      <c r="N24" s="89"/>
    </row>
    <row r="25" spans="1:14" ht="15.75" customHeight="1">
      <c r="A25" s="27"/>
      <c r="B25" s="28"/>
      <c r="C25" s="28"/>
      <c r="D25" s="28"/>
      <c r="E25" s="29"/>
      <c r="F25"/>
      <c r="G25"/>
      <c r="H25"/>
      <c r="I25"/>
      <c r="J25"/>
      <c r="K25"/>
      <c r="L25"/>
      <c r="M25" s="93"/>
      <c r="N25" s="89"/>
    </row>
    <row r="26" spans="1:14" ht="15.75" customHeight="1">
      <c r="A26" s="27"/>
      <c r="B26" s="28"/>
      <c r="C26" s="28"/>
      <c r="D26" s="28"/>
      <c r="E26" s="29"/>
      <c r="F26" s="29" t="s">
        <v>21</v>
      </c>
      <c r="G26" s="12"/>
      <c r="H26" s="12"/>
      <c r="I26" s="12"/>
      <c r="J26" s="12">
        <v>0</v>
      </c>
      <c r="K26" s="12">
        <v>1123</v>
      </c>
      <c r="L26" s="75">
        <v>1828</v>
      </c>
      <c r="M26" s="93"/>
      <c r="N26" s="89"/>
    </row>
    <row r="27" spans="1:14" ht="15.75" customHeight="1">
      <c r="A27" s="27"/>
      <c r="B27" s="28"/>
      <c r="C27" s="28"/>
      <c r="D27" s="28"/>
      <c r="E27" s="12"/>
      <c r="F27" s="29" t="s">
        <v>22</v>
      </c>
      <c r="G27" s="12"/>
      <c r="H27" s="12"/>
      <c r="I27" s="12"/>
      <c r="J27" s="12">
        <v>0</v>
      </c>
      <c r="K27" s="12">
        <v>150</v>
      </c>
      <c r="L27" s="75">
        <v>310</v>
      </c>
      <c r="M27" s="93"/>
      <c r="N27" s="89"/>
    </row>
    <row r="28" spans="1:14" ht="15.75" customHeight="1">
      <c r="A28" s="27"/>
      <c r="B28" s="28"/>
      <c r="C28" s="28"/>
      <c r="D28" s="28"/>
      <c r="E28" s="12"/>
      <c r="F28" s="29" t="s">
        <v>23</v>
      </c>
      <c r="G28" s="12"/>
      <c r="H28" s="12"/>
      <c r="I28" s="12"/>
      <c r="J28" s="12">
        <v>96</v>
      </c>
      <c r="K28" s="12">
        <v>222</v>
      </c>
      <c r="L28" s="75">
        <v>490</v>
      </c>
      <c r="M28" s="93"/>
      <c r="N28" s="89"/>
    </row>
    <row r="29" spans="1:14" ht="15.75" customHeight="1">
      <c r="A29" s="27"/>
      <c r="B29" s="28"/>
      <c r="C29" s="28"/>
      <c r="D29" s="28"/>
      <c r="E29" s="12"/>
      <c r="F29" s="12"/>
      <c r="G29" s="12"/>
      <c r="H29" s="12"/>
      <c r="I29" s="12"/>
      <c r="J29" s="19" t="s">
        <v>13</v>
      </c>
      <c r="K29" s="19"/>
      <c r="L29" s="76" t="s">
        <v>13</v>
      </c>
      <c r="M29" s="93"/>
      <c r="N29" s="89"/>
    </row>
    <row r="30" spans="1:14" ht="15.75" customHeight="1">
      <c r="A30" s="27"/>
      <c r="B30" s="28"/>
      <c r="C30" s="28"/>
      <c r="D30" s="28"/>
      <c r="E30" s="12"/>
      <c r="F30" s="12" t="s">
        <v>24</v>
      </c>
      <c r="G30" s="12"/>
      <c r="H30" s="12"/>
      <c r="I30" s="12"/>
      <c r="J30" s="12">
        <f>SUM(J24:J29)</f>
        <v>2464</v>
      </c>
      <c r="K30" s="12">
        <f>SUM(K24:K28)</f>
        <v>17951</v>
      </c>
      <c r="L30" s="75">
        <f>SUM(L24:L29)</f>
        <v>20184</v>
      </c>
      <c r="M30" s="93"/>
      <c r="N30" s="90"/>
    </row>
    <row r="31" spans="1:14" ht="15.75" customHeight="1">
      <c r="A31" s="27"/>
      <c r="B31" s="28"/>
      <c r="C31" s="28"/>
      <c r="D31" s="28"/>
      <c r="E31" s="28"/>
      <c r="F31" s="12"/>
      <c r="G31" s="12"/>
      <c r="H31" s="12"/>
      <c r="I31" s="12"/>
      <c r="J31" s="19" t="s">
        <v>13</v>
      </c>
      <c r="K31" s="19"/>
      <c r="L31" s="76" t="s">
        <v>13</v>
      </c>
      <c r="M31" s="93"/>
      <c r="N31" s="89"/>
    </row>
    <row r="32" spans="1:14" ht="15.75" customHeight="1">
      <c r="A32" s="27"/>
      <c r="B32" s="28"/>
      <c r="C32" s="28"/>
      <c r="D32" s="28"/>
      <c r="E32" s="28"/>
      <c r="F32" s="12" t="s">
        <v>25</v>
      </c>
      <c r="G32" s="12"/>
      <c r="H32" s="12"/>
      <c r="I32" s="12"/>
      <c r="J32" s="84">
        <f>J20-J30</f>
        <v>15923</v>
      </c>
      <c r="K32" s="84">
        <f>K20-K30</f>
        <v>115217</v>
      </c>
      <c r="L32" s="85">
        <f>L20-L30</f>
        <v>100419</v>
      </c>
      <c r="M32" s="93"/>
      <c r="N32" s="90"/>
    </row>
    <row r="33" spans="1:14" ht="15.75" customHeight="1">
      <c r="A33" s="27"/>
      <c r="B33" s="28"/>
      <c r="C33" s="28"/>
      <c r="D33" s="28"/>
      <c r="E33" s="28"/>
      <c r="F33" s="12"/>
      <c r="G33" s="12"/>
      <c r="H33" s="12"/>
      <c r="I33" s="12"/>
      <c r="J33" s="19" t="s">
        <v>26</v>
      </c>
      <c r="K33" s="19"/>
      <c r="L33" s="76" t="s">
        <v>26</v>
      </c>
      <c r="M33" s="93"/>
      <c r="N33" s="2"/>
    </row>
    <row r="34" spans="1:13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93"/>
    </row>
    <row r="35" spans="1:13" ht="15.75" customHeight="1" thickBot="1">
      <c r="A35" s="3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94"/>
    </row>
    <row r="36" spans="2:11" ht="15.75" customHeight="1" thickTop="1">
      <c r="B36" s="2"/>
      <c r="C36" s="2"/>
      <c r="D36" s="2"/>
      <c r="E36" s="2"/>
      <c r="F36" s="2"/>
      <c r="G36" s="2"/>
      <c r="H36" s="2"/>
      <c r="I36" s="2"/>
      <c r="J36" s="2"/>
      <c r="K36" s="2"/>
    </row>
    <row r="38" spans="14:20" ht="11.25">
      <c r="N38" s="3"/>
      <c r="O38" s="2"/>
      <c r="P38" s="2"/>
      <c r="Q38" s="2"/>
      <c r="R38" s="2"/>
      <c r="S38" s="4"/>
      <c r="T38" s="4"/>
    </row>
    <row r="39" spans="14:20" ht="11.25">
      <c r="N39" s="3"/>
      <c r="O39" s="2"/>
      <c r="P39" s="2"/>
      <c r="Q39" s="2"/>
      <c r="R39" s="2"/>
      <c r="S39" s="4"/>
      <c r="T39" s="4"/>
    </row>
    <row r="40" spans="14:20" ht="11.25">
      <c r="N40" s="3"/>
      <c r="O40" s="3"/>
      <c r="P40" s="2"/>
      <c r="Q40" s="2"/>
      <c r="R40" s="2"/>
      <c r="S40" s="4"/>
      <c r="T40" s="4"/>
    </row>
    <row r="41" spans="14:20" ht="11.25">
      <c r="N41" s="3"/>
      <c r="O41" s="3"/>
      <c r="P41" s="2"/>
      <c r="Q41" s="2"/>
      <c r="R41" s="2"/>
      <c r="S41" s="4"/>
      <c r="T41" s="4"/>
    </row>
    <row r="42" spans="14:20" ht="11.25">
      <c r="N42" s="2"/>
      <c r="O42" s="2"/>
      <c r="P42" s="2"/>
      <c r="Q42" s="2"/>
      <c r="R42" s="2"/>
      <c r="S42" s="5"/>
      <c r="T42" s="4"/>
    </row>
    <row r="43" spans="14:20" ht="11.25">
      <c r="N43" s="3"/>
      <c r="O43" s="2"/>
      <c r="P43" s="2"/>
      <c r="Q43" s="2"/>
      <c r="R43" s="2"/>
      <c r="S43" s="4"/>
      <c r="T43" s="4"/>
    </row>
    <row r="44" spans="14:20" ht="11.25">
      <c r="N44" s="3"/>
      <c r="O44" s="2"/>
      <c r="P44" s="2"/>
      <c r="Q44" s="2"/>
      <c r="R44" s="2"/>
      <c r="S44" s="4"/>
      <c r="T44" s="4"/>
    </row>
    <row r="45" spans="14:20" ht="11.25">
      <c r="N45" s="2"/>
      <c r="O45" s="2"/>
      <c r="P45" s="2"/>
      <c r="Q45" s="2"/>
      <c r="R45" s="2"/>
      <c r="S45" s="5"/>
      <c r="T45" s="2"/>
    </row>
    <row r="46" spans="14:20" ht="11.25">
      <c r="N46" s="2"/>
      <c r="O46" s="2"/>
      <c r="P46" s="2"/>
      <c r="Q46" s="2"/>
      <c r="R46" s="2"/>
      <c r="S46" s="2"/>
      <c r="T46" s="2"/>
    </row>
    <row r="47" spans="14:20" ht="11.25">
      <c r="N47" s="3"/>
      <c r="O47" s="2"/>
      <c r="P47" s="2"/>
      <c r="Q47" s="2"/>
      <c r="R47" s="2"/>
      <c r="S47" s="4"/>
      <c r="T47" s="2"/>
    </row>
    <row r="48" spans="14:20" ht="11.25">
      <c r="N48" s="2"/>
      <c r="O48" s="2"/>
      <c r="P48" s="2"/>
      <c r="Q48" s="2"/>
      <c r="R48" s="2"/>
      <c r="S48" s="2"/>
      <c r="T48" s="2"/>
    </row>
    <row r="49" spans="14:20" ht="11.25">
      <c r="N49" s="2"/>
      <c r="O49" s="2"/>
      <c r="P49" s="2"/>
      <c r="Q49" s="2"/>
      <c r="R49" s="2"/>
      <c r="S49" s="4"/>
      <c r="T49" s="4"/>
    </row>
    <row r="50" spans="14:20" ht="11.25">
      <c r="N50" s="2"/>
      <c r="O50" s="2"/>
      <c r="P50" s="2"/>
      <c r="Q50" s="2"/>
      <c r="R50" s="2"/>
      <c r="S50" s="2"/>
      <c r="T50" s="2"/>
    </row>
    <row r="51" spans="14:20" ht="11.25">
      <c r="N51" s="2"/>
      <c r="O51" s="2"/>
      <c r="P51" s="2"/>
      <c r="Q51" s="2"/>
      <c r="R51" s="2"/>
      <c r="S51" s="2"/>
      <c r="T51" s="2"/>
    </row>
    <row r="52" spans="14:20" ht="11.25">
      <c r="N52" s="2"/>
      <c r="O52" s="2"/>
      <c r="P52" s="2"/>
      <c r="Q52" s="2"/>
      <c r="R52" s="2"/>
      <c r="S52" s="2"/>
      <c r="T52" s="2"/>
    </row>
    <row r="53" spans="14:20" ht="11.25">
      <c r="N53" s="2"/>
      <c r="O53" s="2"/>
      <c r="P53" s="2"/>
      <c r="Q53" s="2"/>
      <c r="R53" s="2"/>
      <c r="S53" s="2"/>
      <c r="T53" s="2"/>
    </row>
    <row r="54" spans="14:20" ht="11.25">
      <c r="N54" s="2"/>
      <c r="O54" s="2"/>
      <c r="P54" s="2"/>
      <c r="Q54" s="2"/>
      <c r="R54" s="2"/>
      <c r="S54" s="2"/>
      <c r="T54" s="2"/>
    </row>
    <row r="55" spans="14:20" ht="11.25">
      <c r="N55" s="2"/>
      <c r="O55" s="2"/>
      <c r="P55" s="2"/>
      <c r="Q55" s="2"/>
      <c r="R55" s="2"/>
      <c r="S55" s="2"/>
      <c r="T55" s="2"/>
    </row>
    <row r="57" spans="14:20" ht="11.25">
      <c r="N57" s="2"/>
      <c r="O57" s="2"/>
      <c r="P57" s="2"/>
      <c r="Q57" s="2"/>
      <c r="R57" s="2"/>
      <c r="S57" s="2"/>
      <c r="T57" s="2"/>
    </row>
  </sheetData>
  <printOptions/>
  <pageMargins left="0.47" right="0.5" top="0.58" bottom="0.5905511811023623" header="0.5118110236220472" footer="0.2755905511811024"/>
  <pageSetup horizontalDpi="360" verticalDpi="360" orientation="landscape" scale="70"/>
  <headerFooter alignWithMargins="0">
    <oddFooter>&amp;LPrinted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workbookViewId="0" topLeftCell="A32">
      <selection activeCell="F43" sqref="F37:F43"/>
    </sheetView>
  </sheetViews>
  <sheetFormatPr defaultColWidth="9.625" defaultRowHeight="12.75"/>
  <cols>
    <col min="1" max="1" width="16.50390625" style="44" customWidth="1"/>
    <col min="2" max="2" width="20.625" style="44" customWidth="1"/>
    <col min="3" max="7" width="14.625" style="44" customWidth="1"/>
    <col min="8" max="8" width="13.375" style="44" customWidth="1"/>
    <col min="9" max="9" width="12.125" style="44" customWidth="1"/>
    <col min="10" max="10" width="2.125" style="44" customWidth="1"/>
    <col min="11" max="12" width="14.625" style="44" customWidth="1"/>
    <col min="13" max="13" width="15.875" style="44" customWidth="1"/>
    <col min="14" max="14" width="3.00390625" style="44" customWidth="1"/>
    <col min="15" max="15" width="27.50390625" style="44" customWidth="1"/>
    <col min="16" max="16" width="13.50390625" style="44" customWidth="1"/>
    <col min="17" max="17" width="12.625" style="44" customWidth="1"/>
    <col min="18" max="20" width="9.625" style="44" customWidth="1"/>
    <col min="21" max="21" width="11.625" style="44" customWidth="1"/>
    <col min="22" max="22" width="12.625" style="44" customWidth="1"/>
    <col min="23" max="23" width="10.625" style="44" customWidth="1"/>
    <col min="24" max="16384" width="9.625" style="44" customWidth="1"/>
  </cols>
  <sheetData>
    <row r="1" spans="2:16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46"/>
    </row>
    <row r="2" spans="3:16" ht="12.75">
      <c r="C2" s="45" t="s">
        <v>0</v>
      </c>
      <c r="D2" s="46"/>
      <c r="E2" s="46"/>
      <c r="F2" s="46"/>
      <c r="G2" s="46"/>
      <c r="H2" s="46"/>
      <c r="I2" s="46"/>
      <c r="J2" s="46"/>
      <c r="K2" s="46"/>
      <c r="L2" s="46"/>
      <c r="P2" s="46"/>
    </row>
    <row r="3" spans="3:16" ht="12.75">
      <c r="C3" s="47" t="s">
        <v>27</v>
      </c>
      <c r="D3" s="46"/>
      <c r="E3" s="46"/>
      <c r="F3" s="46"/>
      <c r="G3" s="46"/>
      <c r="H3" s="46"/>
      <c r="I3" s="46"/>
      <c r="J3" s="46"/>
      <c r="K3" s="46"/>
      <c r="L3" s="46"/>
      <c r="P3" s="46"/>
    </row>
    <row r="4" spans="3:16" ht="12.75">
      <c r="C4" s="74" t="s">
        <v>71</v>
      </c>
      <c r="D4" s="46"/>
      <c r="E4" s="46"/>
      <c r="F4" s="46"/>
      <c r="G4" s="46"/>
      <c r="H4" s="46"/>
      <c r="I4" s="46"/>
      <c r="J4" s="46"/>
      <c r="K4" s="46"/>
      <c r="L4" s="46"/>
      <c r="P4" s="46"/>
    </row>
    <row r="5" spans="2:16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P5" s="46"/>
    </row>
    <row r="6" spans="2:18" ht="12.75">
      <c r="B6" s="46"/>
      <c r="C6" s="48" t="s">
        <v>2</v>
      </c>
      <c r="D6" s="49" t="s">
        <v>11</v>
      </c>
      <c r="E6" s="50" t="s">
        <v>12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2.75">
      <c r="A7" s="46"/>
      <c r="B7" s="46"/>
      <c r="C7" s="48" t="s">
        <v>10</v>
      </c>
      <c r="D7" s="49" t="s">
        <v>28</v>
      </c>
      <c r="E7" s="50" t="s">
        <v>28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2.75">
      <c r="A8" s="46"/>
      <c r="B8" s="46"/>
      <c r="C8" s="51" t="s">
        <v>13</v>
      </c>
      <c r="D8" s="52" t="s">
        <v>13</v>
      </c>
      <c r="E8" s="52" t="s">
        <v>13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3" ht="12.75">
      <c r="A9" s="53" t="s">
        <v>29</v>
      </c>
      <c r="B9" s="46"/>
      <c r="C9" s="46"/>
    </row>
    <row r="10" spans="1:6" ht="12.75">
      <c r="A10" s="46"/>
      <c r="B10" s="54" t="s">
        <v>46</v>
      </c>
      <c r="C10" s="55">
        <v>-9303</v>
      </c>
      <c r="D10" s="56">
        <v>30821</v>
      </c>
      <c r="E10" s="88">
        <v>14652</v>
      </c>
      <c r="F10" s="79"/>
    </row>
    <row r="11" spans="1:6" ht="12.75">
      <c r="A11" s="46"/>
      <c r="B11" s="57" t="s">
        <v>30</v>
      </c>
      <c r="C11" s="55">
        <v>2667</v>
      </c>
      <c r="D11" s="46">
        <v>22652</v>
      </c>
      <c r="E11" s="2">
        <v>18596</v>
      </c>
      <c r="F11" s="2"/>
    </row>
    <row r="12" spans="3:6" ht="12.75">
      <c r="C12" s="52" t="s">
        <v>13</v>
      </c>
      <c r="D12" s="52" t="s">
        <v>13</v>
      </c>
      <c r="E12" s="52" t="s">
        <v>13</v>
      </c>
      <c r="F12" s="80"/>
    </row>
    <row r="13" spans="3:6" ht="12.75">
      <c r="C13" s="87">
        <f>SUM(C10:C12)</f>
        <v>-6636</v>
      </c>
      <c r="D13" s="38">
        <f>SUM(D10:D12)</f>
        <v>53473</v>
      </c>
      <c r="E13" s="38">
        <f>SUM(E10:E12)</f>
        <v>33248</v>
      </c>
      <c r="F13" s="81"/>
    </row>
    <row r="14" spans="3:6" ht="12.75">
      <c r="C14" s="58"/>
      <c r="F14" s="1"/>
    </row>
    <row r="15" spans="1:6" ht="12.75">
      <c r="A15" s="59" t="s">
        <v>31</v>
      </c>
      <c r="C15" s="58"/>
      <c r="F15" s="1"/>
    </row>
    <row r="16" spans="2:7" ht="12.75">
      <c r="B16" s="60" t="s">
        <v>45</v>
      </c>
      <c r="C16" s="58">
        <v>94</v>
      </c>
      <c r="D16" s="44">
        <v>621</v>
      </c>
      <c r="E16" s="1">
        <v>4469</v>
      </c>
      <c r="F16" s="1"/>
      <c r="G16" s="1"/>
    </row>
    <row r="17" spans="2:7" ht="12.75">
      <c r="B17" s="44" t="s">
        <v>61</v>
      </c>
      <c r="C17" s="58">
        <v>25</v>
      </c>
      <c r="D17" s="44">
        <v>2973</v>
      </c>
      <c r="E17" s="1">
        <v>3538</v>
      </c>
      <c r="F17" s="1"/>
      <c r="G17" s="1"/>
    </row>
    <row r="18" spans="2:7" ht="12.75">
      <c r="B18" s="61" t="s">
        <v>62</v>
      </c>
      <c r="C18" s="58">
        <v>500</v>
      </c>
      <c r="D18" s="44">
        <v>1500</v>
      </c>
      <c r="E18" s="1">
        <v>2000</v>
      </c>
      <c r="F18" s="1"/>
      <c r="G18" s="1"/>
    </row>
    <row r="19" spans="2:7" ht="12.75">
      <c r="B19" s="44" t="s">
        <v>32</v>
      </c>
      <c r="C19" s="58"/>
      <c r="F19" s="1"/>
      <c r="G19" s="1"/>
    </row>
    <row r="20" spans="2:7" ht="12.75">
      <c r="B20" s="44" t="s">
        <v>57</v>
      </c>
      <c r="C20" s="58">
        <v>0</v>
      </c>
      <c r="D20" s="44">
        <v>0</v>
      </c>
      <c r="E20" s="44">
        <v>800</v>
      </c>
      <c r="F20" s="1"/>
      <c r="G20" s="1"/>
    </row>
    <row r="21" spans="2:7" ht="12.75">
      <c r="B21" s="44" t="s">
        <v>58</v>
      </c>
      <c r="C21" s="58">
        <v>0</v>
      </c>
      <c r="D21" s="44">
        <v>500</v>
      </c>
      <c r="E21" s="44">
        <v>250</v>
      </c>
      <c r="F21" s="1"/>
      <c r="G21" s="1"/>
    </row>
    <row r="22" spans="2:7" ht="12.75">
      <c r="B22" s="44" t="s">
        <v>33</v>
      </c>
      <c r="C22" s="58">
        <v>0</v>
      </c>
      <c r="D22" s="44">
        <v>0</v>
      </c>
      <c r="E22" s="44">
        <v>250</v>
      </c>
      <c r="F22" s="1"/>
      <c r="G22" s="1"/>
    </row>
    <row r="23" spans="2:7" ht="12.75">
      <c r="B23" s="60" t="s">
        <v>34</v>
      </c>
      <c r="C23" s="58">
        <v>0</v>
      </c>
      <c r="D23" s="44">
        <v>0</v>
      </c>
      <c r="E23" s="44">
        <v>250</v>
      </c>
      <c r="F23" s="1"/>
      <c r="G23" s="1"/>
    </row>
    <row r="24" spans="2:7" ht="12.75">
      <c r="B24" s="61" t="s">
        <v>35</v>
      </c>
      <c r="C24" s="58">
        <v>0</v>
      </c>
      <c r="D24" s="44">
        <v>0</v>
      </c>
      <c r="E24" s="44">
        <v>0</v>
      </c>
      <c r="F24" s="1"/>
      <c r="G24" s="1"/>
    </row>
    <row r="25" spans="3:7" ht="12.75">
      <c r="C25" s="52" t="s">
        <v>13</v>
      </c>
      <c r="D25" s="52" t="s">
        <v>13</v>
      </c>
      <c r="E25" s="52" t="s">
        <v>13</v>
      </c>
      <c r="F25" s="1"/>
      <c r="G25" s="1"/>
    </row>
    <row r="26" spans="3:7" ht="12.75">
      <c r="C26" s="87">
        <f>SUM(C16:C25)</f>
        <v>619</v>
      </c>
      <c r="D26" s="38">
        <f>SUM(D16:D25)</f>
        <v>5594</v>
      </c>
      <c r="E26" s="38">
        <f>SUM(E16:E24)</f>
        <v>11557</v>
      </c>
      <c r="F26" s="80"/>
      <c r="G26" s="1"/>
    </row>
    <row r="27" spans="3:7" ht="12.75">
      <c r="C27" s="52" t="s">
        <v>13</v>
      </c>
      <c r="D27" s="52" t="s">
        <v>13</v>
      </c>
      <c r="E27" s="52" t="s">
        <v>13</v>
      </c>
      <c r="F27" s="83"/>
      <c r="G27" s="1"/>
    </row>
    <row r="28" spans="1:7" s="39" customFormat="1" ht="13.5" thickBot="1">
      <c r="A28" s="38" t="s">
        <v>36</v>
      </c>
      <c r="C28" s="40">
        <f>SUM(C13+C26)</f>
        <v>-6017</v>
      </c>
      <c r="D28" s="41">
        <f>SUM(D13+D26)</f>
        <v>59067</v>
      </c>
      <c r="E28" s="41">
        <f>SUM(E13+E26)</f>
        <v>44805</v>
      </c>
      <c r="G28" s="80"/>
    </row>
    <row r="29" ht="13.5" thickTop="1">
      <c r="G29" s="82"/>
    </row>
    <row r="30" spans="1:7" ht="12.75">
      <c r="A30" s="59" t="s">
        <v>47</v>
      </c>
      <c r="G30" s="80"/>
    </row>
    <row r="31" spans="1:8" ht="12.75">
      <c r="A31" s="59"/>
      <c r="B31" s="44" t="s">
        <v>48</v>
      </c>
      <c r="C31" s="44">
        <v>0</v>
      </c>
      <c r="D31" s="44">
        <v>942</v>
      </c>
      <c r="E31" s="44">
        <v>0</v>
      </c>
      <c r="F31" s="1"/>
      <c r="G31" s="1"/>
      <c r="H31" s="1"/>
    </row>
    <row r="32" spans="1:8" ht="12.75">
      <c r="A32" s="59"/>
      <c r="B32" s="44" t="s">
        <v>49</v>
      </c>
      <c r="C32" s="44">
        <v>0</v>
      </c>
      <c r="D32" s="44">
        <v>770</v>
      </c>
      <c r="E32" s="44">
        <v>0</v>
      </c>
      <c r="F32" s="1"/>
      <c r="G32" s="1"/>
      <c r="H32" s="1"/>
    </row>
    <row r="33" spans="1:8" ht="12.75">
      <c r="A33" s="59"/>
      <c r="B33" s="44" t="s">
        <v>50</v>
      </c>
      <c r="C33" s="44">
        <v>0</v>
      </c>
      <c r="D33" s="44">
        <v>645</v>
      </c>
      <c r="E33" s="44">
        <v>0</v>
      </c>
      <c r="F33" s="1"/>
      <c r="G33" s="1"/>
      <c r="H33" s="1"/>
    </row>
    <row r="34" spans="1:8" ht="12.75">
      <c r="A34" s="59"/>
      <c r="B34" s="44" t="s">
        <v>51</v>
      </c>
      <c r="C34" s="44">
        <v>0</v>
      </c>
      <c r="D34" s="44">
        <v>11440</v>
      </c>
      <c r="E34" s="44">
        <v>0</v>
      </c>
      <c r="F34" s="1"/>
      <c r="G34" s="1"/>
      <c r="H34" s="1"/>
    </row>
    <row r="35" spans="1:8" ht="12.75">
      <c r="A35" s="59"/>
      <c r="B35" s="44" t="s">
        <v>52</v>
      </c>
      <c r="C35" s="44">
        <v>0</v>
      </c>
      <c r="D35" s="44">
        <f>324+12777</f>
        <v>13101</v>
      </c>
      <c r="E35" s="44">
        <v>0</v>
      </c>
      <c r="F35" s="1"/>
      <c r="G35" s="1"/>
      <c r="H35" s="1"/>
    </row>
    <row r="36" spans="1:8" ht="12.75">
      <c r="A36" s="59"/>
      <c r="B36" s="44" t="s">
        <v>53</v>
      </c>
      <c r="C36" s="44">
        <v>0</v>
      </c>
      <c r="D36" s="44">
        <v>775</v>
      </c>
      <c r="E36" s="44">
        <v>0</v>
      </c>
      <c r="F36" s="86"/>
      <c r="G36" s="1"/>
      <c r="H36" s="1"/>
    </row>
    <row r="37" spans="1:8" ht="12.75">
      <c r="A37" s="59"/>
      <c r="B37" s="44" t="s">
        <v>54</v>
      </c>
      <c r="C37" s="44">
        <v>0</v>
      </c>
      <c r="D37" s="44">
        <v>0</v>
      </c>
      <c r="E37" s="44">
        <v>3762</v>
      </c>
      <c r="F37" s="1"/>
      <c r="G37" s="1"/>
      <c r="H37" s="1"/>
    </row>
    <row r="38" spans="1:8" ht="12.75">
      <c r="A38" s="59"/>
      <c r="B38" s="44" t="s">
        <v>55</v>
      </c>
      <c r="C38" s="44">
        <v>0</v>
      </c>
      <c r="D38" s="44">
        <v>0</v>
      </c>
      <c r="E38" s="44">
        <v>539</v>
      </c>
      <c r="F38" s="1"/>
      <c r="G38" s="1"/>
      <c r="H38" s="1"/>
    </row>
    <row r="39" spans="1:8" ht="12.75">
      <c r="A39" s="59"/>
      <c r="B39" s="44" t="s">
        <v>56</v>
      </c>
      <c r="C39" s="44">
        <v>0</v>
      </c>
      <c r="D39" s="44">
        <v>0</v>
      </c>
      <c r="E39" s="44">
        <v>2125</v>
      </c>
      <c r="F39" s="1"/>
      <c r="G39" s="1"/>
      <c r="H39" s="1"/>
    </row>
    <row r="40" spans="1:8" ht="12.75">
      <c r="A40" s="59"/>
      <c r="B40" s="44" t="s">
        <v>63</v>
      </c>
      <c r="C40" s="44">
        <v>0</v>
      </c>
      <c r="D40" s="44">
        <v>0</v>
      </c>
      <c r="E40" s="44">
        <v>250</v>
      </c>
      <c r="F40" s="1"/>
      <c r="G40" s="1"/>
      <c r="H40" s="1"/>
    </row>
    <row r="41" spans="1:8" ht="12.75">
      <c r="A41" s="59"/>
      <c r="B41" s="44" t="s">
        <v>64</v>
      </c>
      <c r="C41" s="44">
        <v>0</v>
      </c>
      <c r="D41" s="44">
        <v>0</v>
      </c>
      <c r="E41" s="44">
        <v>6575</v>
      </c>
      <c r="F41" s="1"/>
      <c r="G41" s="1"/>
      <c r="H41" s="1"/>
    </row>
    <row r="42" spans="1:8" ht="12.75">
      <c r="A42" s="59"/>
      <c r="B42" s="44" t="s">
        <v>65</v>
      </c>
      <c r="C42" s="44">
        <v>0</v>
      </c>
      <c r="D42" s="44">
        <v>0</v>
      </c>
      <c r="E42" s="44">
        <v>3971</v>
      </c>
      <c r="F42" s="1"/>
      <c r="G42" s="1"/>
      <c r="H42" s="1"/>
    </row>
    <row r="43" spans="1:8" ht="12.75">
      <c r="A43" s="59"/>
      <c r="B43" s="44" t="s">
        <v>66</v>
      </c>
      <c r="C43" s="44">
        <v>0</v>
      </c>
      <c r="D43" s="44">
        <v>0</v>
      </c>
      <c r="E43" s="44">
        <v>3200</v>
      </c>
      <c r="F43" s="1"/>
      <c r="G43" s="1"/>
      <c r="H43" s="1"/>
    </row>
    <row r="44" spans="1:8" ht="12.75">
      <c r="A44" s="59"/>
      <c r="B44" s="44" t="s">
        <v>68</v>
      </c>
      <c r="C44" s="44">
        <v>0</v>
      </c>
      <c r="D44" s="44">
        <v>3376</v>
      </c>
      <c r="E44" s="44">
        <v>0</v>
      </c>
      <c r="F44" s="1"/>
      <c r="G44" s="1"/>
      <c r="H44" s="1"/>
    </row>
    <row r="45" spans="1:8" ht="12.75">
      <c r="A45" s="59"/>
      <c r="B45" s="44" t="s">
        <v>69</v>
      </c>
      <c r="C45" s="44">
        <v>0</v>
      </c>
      <c r="D45" s="44">
        <v>0</v>
      </c>
      <c r="E45" s="44">
        <v>7515</v>
      </c>
      <c r="F45" s="1"/>
      <c r="G45" s="1"/>
      <c r="H45" s="1"/>
    </row>
    <row r="46" spans="1:8" ht="12.75">
      <c r="A46" s="59"/>
      <c r="B46" s="44" t="s">
        <v>70</v>
      </c>
      <c r="C46" s="44">
        <v>0</v>
      </c>
      <c r="D46" s="44">
        <v>0</v>
      </c>
      <c r="E46" s="44">
        <v>41915</v>
      </c>
      <c r="F46" s="1"/>
      <c r="G46" s="1"/>
      <c r="H46" s="1"/>
    </row>
    <row r="47" spans="3:5" ht="12.75">
      <c r="C47" s="52" t="s">
        <v>13</v>
      </c>
      <c r="D47" s="52" t="s">
        <v>13</v>
      </c>
      <c r="E47" s="52" t="s">
        <v>13</v>
      </c>
    </row>
    <row r="48" spans="3:23" ht="12.75">
      <c r="C48" s="38">
        <f>SUM(C31:C47)</f>
        <v>0</v>
      </c>
      <c r="D48" s="38">
        <f>SUM(D31:D47)</f>
        <v>31049</v>
      </c>
      <c r="E48" s="38">
        <f>SUM(E31:E47)</f>
        <v>69852</v>
      </c>
      <c r="G48" s="52"/>
      <c r="O48" s="46"/>
      <c r="Q48" s="46"/>
      <c r="R48" s="46"/>
      <c r="S48" s="46"/>
      <c r="T48" s="46"/>
      <c r="U48" s="46"/>
      <c r="V48" s="46"/>
      <c r="W48" s="46"/>
    </row>
    <row r="49" spans="3:23" ht="12.75">
      <c r="C49" s="52" t="s">
        <v>13</v>
      </c>
      <c r="D49" s="52" t="s">
        <v>13</v>
      </c>
      <c r="E49" s="52" t="s">
        <v>13</v>
      </c>
      <c r="O49" s="46"/>
      <c r="Q49" s="46"/>
      <c r="R49" s="46"/>
      <c r="S49" s="46"/>
      <c r="T49" s="46"/>
      <c r="U49" s="46"/>
      <c r="V49" s="46"/>
      <c r="W49" s="46"/>
    </row>
    <row r="50" spans="1:23" ht="12.75">
      <c r="A50" s="62" t="s">
        <v>37</v>
      </c>
      <c r="C50" s="63"/>
      <c r="D50" s="63"/>
      <c r="O50" s="46"/>
      <c r="Q50" s="46"/>
      <c r="R50" s="46"/>
      <c r="S50" s="46"/>
      <c r="T50" s="46"/>
      <c r="U50" s="46"/>
      <c r="V50" s="46"/>
      <c r="W50" s="46"/>
    </row>
    <row r="51" spans="1:23" ht="12.75">
      <c r="A51" s="62"/>
      <c r="B51" s="44" t="s">
        <v>45</v>
      </c>
      <c r="C51" s="63">
        <v>0</v>
      </c>
      <c r="D51" s="63">
        <v>0</v>
      </c>
      <c r="E51" s="44">
        <v>3413</v>
      </c>
      <c r="O51" s="46"/>
      <c r="Q51" s="46"/>
      <c r="R51" s="46"/>
      <c r="S51" s="46"/>
      <c r="T51" s="46"/>
      <c r="U51" s="46"/>
      <c r="V51" s="46"/>
      <c r="W51" s="46"/>
    </row>
    <row r="52" spans="3:23" ht="12.75">
      <c r="C52" s="52" t="s">
        <v>13</v>
      </c>
      <c r="D52" s="52" t="s">
        <v>13</v>
      </c>
      <c r="E52" s="52" t="s">
        <v>13</v>
      </c>
      <c r="O52" s="46"/>
      <c r="Q52" s="46"/>
      <c r="R52" s="46"/>
      <c r="S52" s="46"/>
      <c r="T52" s="46"/>
      <c r="U52" s="46"/>
      <c r="V52" s="46"/>
      <c r="W52" s="46"/>
    </row>
    <row r="53" spans="3:23" s="59" customFormat="1" ht="12.75">
      <c r="C53" s="59">
        <f>SUM(C51:C52)</f>
        <v>0</v>
      </c>
      <c r="D53" s="59">
        <f>SUM(D51:D52)</f>
        <v>0</v>
      </c>
      <c r="E53" s="59">
        <f>SUM(E51:E52)</f>
        <v>3413</v>
      </c>
      <c r="O53" s="66"/>
      <c r="Q53" s="66"/>
      <c r="R53" s="66"/>
      <c r="S53" s="66"/>
      <c r="T53" s="66"/>
      <c r="U53" s="66"/>
      <c r="V53" s="66"/>
      <c r="W53" s="66"/>
    </row>
    <row r="54" spans="3:23" ht="12.75">
      <c r="C54" s="52" t="s">
        <v>13</v>
      </c>
      <c r="D54" s="52" t="s">
        <v>13</v>
      </c>
      <c r="E54" s="52" t="s">
        <v>13</v>
      </c>
      <c r="O54" s="46"/>
      <c r="Q54" s="46"/>
      <c r="R54" s="46"/>
      <c r="S54" s="46"/>
      <c r="T54" s="46"/>
      <c r="U54" s="46"/>
      <c r="V54" s="46"/>
      <c r="W54" s="46"/>
    </row>
    <row r="56" spans="1:23" s="39" customFormat="1" ht="13.5" thickBot="1">
      <c r="A56" s="42" t="s">
        <v>38</v>
      </c>
      <c r="C56" s="43">
        <f>SUM(C28-C48-C53)</f>
        <v>-6017</v>
      </c>
      <c r="D56" s="43">
        <f>SUM(D28-D48-D53)</f>
        <v>28018</v>
      </c>
      <c r="E56" s="43">
        <f>SUM(E28-E48-E53)</f>
        <v>-28460</v>
      </c>
      <c r="O56" s="64"/>
      <c r="Q56" s="65"/>
      <c r="R56" s="65"/>
      <c r="S56" s="65"/>
      <c r="T56" s="65"/>
      <c r="U56" s="65"/>
      <c r="V56" s="65"/>
      <c r="W56" s="65"/>
    </row>
    <row r="57" spans="15:23" ht="13.5" thickTop="1">
      <c r="O57" s="51"/>
      <c r="Q57" s="46"/>
      <c r="R57" s="46"/>
      <c r="S57" s="46"/>
      <c r="T57" s="46"/>
      <c r="U57" s="46"/>
      <c r="V57" s="46"/>
      <c r="W57" s="46"/>
    </row>
    <row r="58" spans="15:23" ht="12.75">
      <c r="O58" s="46"/>
      <c r="Q58" s="57"/>
      <c r="R58" s="46"/>
      <c r="S58" s="46"/>
      <c r="T58" s="46"/>
      <c r="U58" s="46"/>
      <c r="V58" s="67"/>
      <c r="W58" s="67"/>
    </row>
    <row r="59" spans="15:23" ht="12.75">
      <c r="O59" s="51"/>
      <c r="Q59" s="57"/>
      <c r="R59" s="46"/>
      <c r="S59" s="46"/>
      <c r="T59" s="46"/>
      <c r="U59" s="46"/>
      <c r="V59" s="67"/>
      <c r="W59" s="67"/>
    </row>
    <row r="60" spans="1:23" ht="12.75">
      <c r="A60" s="62" t="s">
        <v>39</v>
      </c>
      <c r="O60" s="46"/>
      <c r="Q60" s="46"/>
      <c r="R60" s="46"/>
      <c r="S60" s="46"/>
      <c r="T60" s="46"/>
      <c r="U60" s="46"/>
      <c r="V60" s="68"/>
      <c r="W60" s="67"/>
    </row>
    <row r="61" spans="2:23" ht="12.75">
      <c r="B61" s="44" t="s">
        <v>40</v>
      </c>
      <c r="C61" s="44">
        <v>0</v>
      </c>
      <c r="D61" s="44">
        <v>100000</v>
      </c>
      <c r="E61" s="1">
        <v>100000</v>
      </c>
      <c r="O61" s="46"/>
      <c r="Q61" s="57"/>
      <c r="R61" s="46"/>
      <c r="S61" s="46"/>
      <c r="T61" s="46"/>
      <c r="U61" s="46"/>
      <c r="V61" s="67"/>
      <c r="W61" s="67"/>
    </row>
    <row r="62" spans="2:23" ht="12.75">
      <c r="B62" s="44" t="s">
        <v>41</v>
      </c>
      <c r="C62" s="44">
        <v>1500</v>
      </c>
      <c r="D62" s="44">
        <f>3100+1550+1550+1550+79600+1500+1500+1500</f>
        <v>91850</v>
      </c>
      <c r="E62" s="1">
        <v>15022</v>
      </c>
      <c r="O62" s="51"/>
      <c r="Q62" s="57"/>
      <c r="R62" s="57"/>
      <c r="S62" s="46"/>
      <c r="T62" s="46"/>
      <c r="U62" s="46"/>
      <c r="V62" s="67"/>
      <c r="W62" s="67"/>
    </row>
    <row r="63" spans="3:23" ht="12.75">
      <c r="C63" s="52" t="s">
        <v>13</v>
      </c>
      <c r="D63" s="52" t="s">
        <v>13</v>
      </c>
      <c r="E63" s="52" t="s">
        <v>13</v>
      </c>
      <c r="O63" s="46"/>
      <c r="Q63" s="46"/>
      <c r="R63" s="57"/>
      <c r="S63" s="46"/>
      <c r="T63" s="46"/>
      <c r="U63" s="46"/>
      <c r="V63" s="67"/>
      <c r="W63" s="67"/>
    </row>
    <row r="64" spans="1:23" ht="12.75">
      <c r="A64" s="59" t="s">
        <v>42</v>
      </c>
      <c r="C64" s="38">
        <f>SUM(C61-C62)</f>
        <v>-1500</v>
      </c>
      <c r="D64" s="38">
        <f>SUM(D61-D62)</f>
        <v>8150</v>
      </c>
      <c r="E64" s="38">
        <f>SUM(E61-E62)</f>
        <v>84978</v>
      </c>
      <c r="O64" s="46"/>
      <c r="Q64" s="46"/>
      <c r="R64" s="46"/>
      <c r="S64" s="46"/>
      <c r="T64" s="46"/>
      <c r="U64" s="46"/>
      <c r="V64" s="68"/>
      <c r="W64" s="67"/>
    </row>
    <row r="65" spans="3:23" ht="12.75">
      <c r="C65" s="52" t="s">
        <v>13</v>
      </c>
      <c r="D65" s="52" t="s">
        <v>13</v>
      </c>
      <c r="E65" s="52" t="s">
        <v>13</v>
      </c>
      <c r="Q65" s="57"/>
      <c r="R65" s="46"/>
      <c r="S65" s="46"/>
      <c r="T65" s="46"/>
      <c r="U65" s="46"/>
      <c r="V65" s="67"/>
      <c r="W65" s="67"/>
    </row>
    <row r="66" spans="15:23" ht="12.75">
      <c r="O66" s="46"/>
      <c r="Q66" s="46"/>
      <c r="R66" s="46"/>
      <c r="S66" s="46"/>
      <c r="T66" s="46"/>
      <c r="U66" s="46"/>
      <c r="V66" s="67"/>
      <c r="W66" s="67"/>
    </row>
    <row r="67" spans="1:23" s="39" customFormat="1" ht="13.5" thickBot="1">
      <c r="A67" s="38" t="s">
        <v>43</v>
      </c>
      <c r="C67" s="43">
        <f>SUM(C56+C64)</f>
        <v>-7517</v>
      </c>
      <c r="D67" s="43">
        <f>SUM(D56+D64)</f>
        <v>36168</v>
      </c>
      <c r="E67" s="43">
        <f>SUM(E56+E64)</f>
        <v>56518</v>
      </c>
      <c r="O67" s="69"/>
      <c r="Q67" s="70"/>
      <c r="R67" s="65"/>
      <c r="S67" s="65"/>
      <c r="T67" s="65"/>
      <c r="U67" s="65"/>
      <c r="V67" s="65"/>
      <c r="W67" s="65"/>
    </row>
    <row r="68" spans="15:23" ht="13.5" thickTop="1">
      <c r="O68" s="46"/>
      <c r="Q68" s="46"/>
      <c r="R68" s="46"/>
      <c r="S68" s="46"/>
      <c r="T68" s="46"/>
      <c r="U68" s="46"/>
      <c r="V68" s="68"/>
      <c r="W68" s="67"/>
    </row>
    <row r="69" spans="15:23" ht="12.75">
      <c r="O69" s="51"/>
      <c r="Q69" s="46"/>
      <c r="R69" s="46"/>
      <c r="S69" s="46"/>
      <c r="T69" s="46"/>
      <c r="U69" s="46"/>
      <c r="V69" s="67"/>
      <c r="W69" s="67"/>
    </row>
    <row r="70" spans="4:23" ht="12.75">
      <c r="D70" s="44" t="s">
        <v>44</v>
      </c>
      <c r="O70" s="71"/>
      <c r="Q70" s="46"/>
      <c r="R70" s="46"/>
      <c r="S70" s="46"/>
      <c r="T70" s="46"/>
      <c r="U70" s="46"/>
      <c r="V70" s="67"/>
      <c r="W70" s="67"/>
    </row>
    <row r="71" spans="15:23" ht="12.75">
      <c r="O71" s="51"/>
      <c r="Q71" s="57"/>
      <c r="R71" s="46"/>
      <c r="S71" s="46"/>
      <c r="T71" s="46"/>
      <c r="U71" s="46"/>
      <c r="V71" s="67"/>
      <c r="W71" s="67"/>
    </row>
    <row r="72" spans="15:23" ht="12.75">
      <c r="O72" s="71"/>
      <c r="Q72" s="57"/>
      <c r="R72" s="46"/>
      <c r="S72" s="46"/>
      <c r="T72" s="46"/>
      <c r="U72" s="46"/>
      <c r="V72" s="67"/>
      <c r="W72" s="67"/>
    </row>
    <row r="73" spans="15:23" ht="12.75">
      <c r="O73" s="46"/>
      <c r="Q73" s="57"/>
      <c r="R73" s="57"/>
      <c r="S73" s="46"/>
      <c r="T73" s="46"/>
      <c r="U73" s="46"/>
      <c r="V73" s="67"/>
      <c r="W73" s="67"/>
    </row>
    <row r="74" spans="15:23" ht="12.75">
      <c r="O74" s="46"/>
      <c r="Q74" s="57"/>
      <c r="R74" s="57"/>
      <c r="S74" s="46"/>
      <c r="T74" s="46"/>
      <c r="U74" s="46"/>
      <c r="V74" s="67"/>
      <c r="W74" s="67"/>
    </row>
    <row r="75" spans="15:23" ht="12.75">
      <c r="O75" s="46"/>
      <c r="Q75" s="46"/>
      <c r="R75" s="46"/>
      <c r="S75" s="46"/>
      <c r="T75" s="46"/>
      <c r="U75" s="46"/>
      <c r="V75" s="68"/>
      <c r="W75" s="67"/>
    </row>
    <row r="76" spans="15:23" ht="12.75">
      <c r="O76" s="46"/>
      <c r="Q76" s="57"/>
      <c r="R76" s="46"/>
      <c r="S76" s="46"/>
      <c r="T76" s="46"/>
      <c r="U76" s="46"/>
      <c r="V76" s="67"/>
      <c r="W76" s="67"/>
    </row>
    <row r="77" spans="15:23" ht="12.75">
      <c r="O77" s="46"/>
      <c r="Q77" s="57"/>
      <c r="R77" s="46"/>
      <c r="S77" s="46"/>
      <c r="T77" s="46"/>
      <c r="U77" s="46"/>
      <c r="V77" s="67"/>
      <c r="W77" s="67"/>
    </row>
    <row r="78" spans="15:23" ht="12.75">
      <c r="O78" s="46"/>
      <c r="Q78" s="46"/>
      <c r="R78" s="46"/>
      <c r="S78" s="46"/>
      <c r="T78" s="46"/>
      <c r="U78" s="46"/>
      <c r="V78" s="68"/>
      <c r="W78" s="46"/>
    </row>
    <row r="79" spans="15:23" ht="12.75">
      <c r="O79" s="46"/>
      <c r="Q79" s="46"/>
      <c r="R79" s="46"/>
      <c r="S79" s="46"/>
      <c r="T79" s="46"/>
      <c r="U79" s="46"/>
      <c r="V79" s="46"/>
      <c r="W79" s="46"/>
    </row>
    <row r="80" spans="15:23" ht="12.75">
      <c r="O80" s="46"/>
      <c r="Q80" s="57"/>
      <c r="R80" s="46"/>
      <c r="S80" s="46"/>
      <c r="T80" s="46"/>
      <c r="U80" s="46"/>
      <c r="V80" s="67"/>
      <c r="W80" s="46"/>
    </row>
    <row r="81" spans="15:23" ht="12.75">
      <c r="O81" s="46"/>
      <c r="Q81" s="46"/>
      <c r="R81" s="46"/>
      <c r="S81" s="46"/>
      <c r="T81" s="46"/>
      <c r="U81" s="46"/>
      <c r="V81" s="46"/>
      <c r="W81" s="46"/>
    </row>
    <row r="82" spans="15:23" ht="12.75">
      <c r="O82" s="46"/>
      <c r="Q82" s="46"/>
      <c r="R82" s="46"/>
      <c r="S82" s="46"/>
      <c r="T82" s="46"/>
      <c r="U82" s="46"/>
      <c r="V82" s="67"/>
      <c r="W82" s="67"/>
    </row>
    <row r="83" spans="15:23" ht="12.75">
      <c r="O83" s="46"/>
      <c r="Q83" s="46"/>
      <c r="R83" s="46"/>
      <c r="S83" s="46"/>
      <c r="T83" s="46"/>
      <c r="U83" s="46"/>
      <c r="V83" s="46"/>
      <c r="W83" s="46"/>
    </row>
    <row r="84" spans="15:23" ht="12.75">
      <c r="O84" s="46"/>
      <c r="Q84" s="46"/>
      <c r="R84" s="46"/>
      <c r="S84" s="46"/>
      <c r="T84" s="46"/>
      <c r="U84" s="46"/>
      <c r="V84" s="46"/>
      <c r="W84" s="46"/>
    </row>
    <row r="85" spans="15:23" ht="12.75">
      <c r="O85" s="46"/>
      <c r="Q85" s="46"/>
      <c r="R85" s="46"/>
      <c r="S85" s="46"/>
      <c r="T85" s="46"/>
      <c r="U85" s="46"/>
      <c r="V85" s="46"/>
      <c r="W85" s="46"/>
    </row>
    <row r="86" spans="15:23" ht="12.75">
      <c r="O86" s="46"/>
      <c r="Q86" s="46"/>
      <c r="R86" s="46"/>
      <c r="S86" s="46"/>
      <c r="T86" s="46"/>
      <c r="U86" s="46"/>
      <c r="V86" s="46"/>
      <c r="W86" s="46"/>
    </row>
    <row r="87" spans="15:23" ht="12.75">
      <c r="O87" s="46"/>
      <c r="Q87" s="46"/>
      <c r="R87" s="46"/>
      <c r="S87" s="46"/>
      <c r="T87" s="46"/>
      <c r="U87" s="46"/>
      <c r="V87" s="46"/>
      <c r="W87" s="46"/>
    </row>
    <row r="88" spans="15:23" ht="12.75">
      <c r="O88" s="46"/>
      <c r="Q88" s="46"/>
      <c r="R88" s="46"/>
      <c r="S88" s="46"/>
      <c r="T88" s="46"/>
      <c r="U88" s="46"/>
      <c r="V88" s="46"/>
      <c r="W88" s="46"/>
    </row>
    <row r="90" spans="15:23" ht="12.75">
      <c r="O90" s="46"/>
      <c r="Q90" s="46"/>
      <c r="R90" s="46"/>
      <c r="S90" s="46"/>
      <c r="T90" s="46"/>
      <c r="U90" s="46"/>
      <c r="V90" s="46"/>
      <c r="W90" s="46"/>
    </row>
  </sheetData>
  <printOptions/>
  <pageMargins left="0.75" right="0.75" top="0.5" bottom="0.57" header="0.5" footer="0.5"/>
  <pageSetup horizontalDpi="360" verticalDpi="36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lamoureux</dc:creator>
  <cp:keywords/>
  <dc:description/>
  <cp:lastModifiedBy>Danny</cp:lastModifiedBy>
  <cp:lastPrinted>2000-02-17T20:39:37Z</cp:lastPrinted>
  <dcterms:created xsi:type="dcterms:W3CDTF">1997-11-16T20:43:15Z</dcterms:created>
  <dcterms:modified xsi:type="dcterms:W3CDTF">2002-07-30T14:46:08Z</dcterms:modified>
  <cp:category/>
  <cp:version/>
  <cp:contentType/>
  <cp:contentStatus/>
</cp:coreProperties>
</file>